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040"/>
  </bookViews>
  <sheets>
    <sheet name="AO" sheetId="1" r:id="rId1"/>
    <sheet name="AO + ekw" sheetId="2" r:id="rId2"/>
    <sheet name="N" sheetId="3" r:id="rId3"/>
    <sheet name="N + ekw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H3" i="1" s="1"/>
  <c r="G5" i="3" l="1"/>
  <c r="H5" i="3" s="1"/>
  <c r="I5" i="3" s="1"/>
  <c r="G3" i="3"/>
  <c r="H3" i="3" s="1"/>
  <c r="I3" i="3" s="1"/>
  <c r="G45" i="1"/>
  <c r="H45" i="1" s="1"/>
  <c r="G31" i="1"/>
  <c r="H31" i="1" s="1"/>
  <c r="G27" i="1"/>
  <c r="H27" i="1" s="1"/>
  <c r="E4" i="4"/>
  <c r="E5" i="4"/>
  <c r="E6" i="4"/>
  <c r="E7" i="4"/>
  <c r="E8" i="4"/>
  <c r="E9" i="4"/>
  <c r="E10" i="4"/>
  <c r="E11" i="4"/>
  <c r="E3" i="4"/>
  <c r="G20" i="3"/>
  <c r="H20" i="3" s="1"/>
  <c r="G21" i="3"/>
  <c r="H21" i="3" s="1"/>
  <c r="G22" i="3"/>
  <c r="H22" i="3" s="1"/>
  <c r="G23" i="3"/>
  <c r="H23" i="3" s="1"/>
  <c r="G24" i="3"/>
  <c r="H24" i="3" s="1"/>
  <c r="G25" i="3"/>
  <c r="H25" i="3" s="1"/>
  <c r="I25" i="3" s="1"/>
  <c r="G19" i="3"/>
  <c r="H19" i="3" s="1"/>
  <c r="I19" i="3" s="1"/>
  <c r="G14" i="3"/>
  <c r="H14" i="3" s="1"/>
  <c r="G15" i="3"/>
  <c r="H15" i="3" s="1"/>
  <c r="G16" i="3"/>
  <c r="H16" i="3" s="1"/>
  <c r="I16" i="3" s="1"/>
  <c r="G11" i="3"/>
  <c r="H11" i="3" s="1"/>
  <c r="G12" i="3"/>
  <c r="H12" i="3" s="1"/>
  <c r="G13" i="3"/>
  <c r="H13" i="3" s="1"/>
  <c r="G10" i="3"/>
  <c r="H10" i="3" s="1"/>
  <c r="I10" i="3" l="1"/>
  <c r="I14" i="3"/>
  <c r="I20" i="3"/>
  <c r="I22" i="3"/>
  <c r="E4" i="2"/>
  <c r="E5" i="2"/>
  <c r="E6" i="2"/>
  <c r="E7" i="2"/>
  <c r="E8" i="2"/>
  <c r="E9" i="2"/>
  <c r="E10" i="2"/>
  <c r="E11" i="2"/>
  <c r="E12" i="2"/>
  <c r="E3" i="2"/>
  <c r="G38" i="1" l="1"/>
  <c r="H38" i="1" s="1"/>
  <c r="G37" i="1"/>
  <c r="H37" i="1" s="1"/>
  <c r="G36" i="1"/>
  <c r="H36" i="1" s="1"/>
  <c r="G26" i="1"/>
  <c r="H26" i="1" s="1"/>
  <c r="G25" i="1"/>
  <c r="H25" i="1" s="1"/>
  <c r="G9" i="1"/>
  <c r="H9" i="1" s="1"/>
  <c r="I25" i="1" l="1"/>
  <c r="G4" i="1"/>
  <c r="H4" i="1" s="1"/>
  <c r="G5" i="1"/>
  <c r="H5" i="1" s="1"/>
  <c r="G6" i="1"/>
  <c r="H6" i="1" s="1"/>
  <c r="G7" i="1"/>
  <c r="H7" i="1" s="1"/>
  <c r="G8" i="1"/>
  <c r="H8" i="1" s="1"/>
  <c r="G13" i="1"/>
  <c r="H13" i="1" s="1"/>
  <c r="G14" i="1"/>
  <c r="H14" i="1" s="1"/>
  <c r="G15" i="1"/>
  <c r="H15" i="1" s="1"/>
  <c r="G16" i="1"/>
  <c r="H16" i="1" s="1"/>
  <c r="G17" i="1"/>
  <c r="H17" i="1" s="1"/>
  <c r="G20" i="1"/>
  <c r="H20" i="1" s="1"/>
  <c r="G21" i="1"/>
  <c r="H21" i="1" s="1"/>
  <c r="G22" i="1"/>
  <c r="H22" i="1" s="1"/>
  <c r="G23" i="1"/>
  <c r="H23" i="1" s="1"/>
  <c r="G29" i="1"/>
  <c r="H29" i="1" s="1"/>
  <c r="G30" i="1"/>
  <c r="H30" i="1" s="1"/>
  <c r="G33" i="1"/>
  <c r="H33" i="1" s="1"/>
  <c r="G34" i="1"/>
  <c r="H34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I29" i="1" l="1"/>
  <c r="I41" i="1"/>
  <c r="I20" i="1"/>
  <c r="I33" i="1"/>
  <c r="I44" i="1"/>
  <c r="I36" i="1"/>
  <c r="I13" i="1"/>
  <c r="I6" i="1"/>
  <c r="I3" i="1"/>
</calcChain>
</file>

<file path=xl/sharedStrings.xml><?xml version="1.0" encoding="utf-8"?>
<sst xmlns="http://schemas.openxmlformats.org/spreadsheetml/2006/main" count="255" uniqueCount="81">
  <si>
    <t>Lp.</t>
  </si>
  <si>
    <t>Stanowisko pracy</t>
  </si>
  <si>
    <t>Zakres wyposażenia</t>
  </si>
  <si>
    <t>Przewidywany okres używalności</t>
  </si>
  <si>
    <t>R</t>
  </si>
  <si>
    <t>odzież i obuwie robocze</t>
  </si>
  <si>
    <t>mies.</t>
  </si>
  <si>
    <t>intendent, starszy intendent</t>
  </si>
  <si>
    <t>kamizelka ocieplana</t>
  </si>
  <si>
    <t>fartuch roboczy</t>
  </si>
  <si>
    <t>obuwie profilaktyczne</t>
  </si>
  <si>
    <t>nakrycie głowy (czepek biały lub chustka biała)</t>
  </si>
  <si>
    <t>fartuch przedni tkaninowy</t>
  </si>
  <si>
    <t>nakrycie głowy (czapka lub beret)</t>
  </si>
  <si>
    <t>koszula flanelowa</t>
  </si>
  <si>
    <t>palacz c.o.</t>
  </si>
  <si>
    <t>nakrycie głowy (czapka)</t>
  </si>
  <si>
    <t>dozorca, starszy dozorca, portier, starszy portier, szatniarz, starszy szatniarz, woźny, starszy woźny</t>
  </si>
  <si>
    <t>fartuch ochronny</t>
  </si>
  <si>
    <t>nakrycie głowy (chustka)</t>
  </si>
  <si>
    <t>pomoc nauczyciela</t>
  </si>
  <si>
    <t>kurtka ocieplana</t>
  </si>
  <si>
    <t>nakrycie głowy (czapka ocieplana ostrzegawcza)</t>
  </si>
  <si>
    <t>rękawice ocieplane</t>
  </si>
  <si>
    <t>koszulka bawełniana ratownika wodnego</t>
  </si>
  <si>
    <t>spodenki ratownika wodnego</t>
  </si>
  <si>
    <t>klapki basenowe</t>
  </si>
  <si>
    <t>kierowca</t>
  </si>
  <si>
    <t>ratownik (basen kryty)</t>
  </si>
  <si>
    <t>zł.</t>
  </si>
  <si>
    <t>Kwota ekwiwalentu na miesiąc</t>
  </si>
  <si>
    <t>Kwota ekwiwalentu na rok</t>
  </si>
  <si>
    <t>Do wypłaty na rok</t>
  </si>
  <si>
    <t>opiekun dzieci i młodzieży            (w czasie przewozu, przejścia przez jezdnię)</t>
  </si>
  <si>
    <t>nauczyciel chemii</t>
  </si>
  <si>
    <t>nauczyciel wychowania fizycznego</t>
  </si>
  <si>
    <t xml:space="preserve">obuwie sportowe </t>
  </si>
  <si>
    <t>bibliotekarz</t>
  </si>
  <si>
    <t>nauczyciel zpt, wychowania technicznego, zajęcia praktyczne, zajęcia techniczne</t>
  </si>
  <si>
    <t>nauczyciel plastyki</t>
  </si>
  <si>
    <t>nauczyciel przedszkola, klas „0”</t>
  </si>
  <si>
    <t>nauczyciel przedmiotów zawodowych- gastronomicznych</t>
  </si>
  <si>
    <t>nauczyciel przedmiotów zawodowych- inne zawody</t>
  </si>
  <si>
    <t>nauczyciel biologii, nauczyciel fizyki</t>
  </si>
  <si>
    <t>nauczyciel przedszkola,        klas „0”</t>
  </si>
  <si>
    <t xml:space="preserve">Roczna kwota ekwiwalentu za używanie własnego ubrania roboczego (R) </t>
  </si>
  <si>
    <t>Roczna kwota ekwiwalentu za pranie</t>
  </si>
  <si>
    <t>Roczna kwota ekwiwalentu w przeliczeniu na jeden etat</t>
  </si>
  <si>
    <t xml:space="preserve">fartuch roboczy </t>
  </si>
  <si>
    <t>kucharz, pomoc kuchenna</t>
  </si>
  <si>
    <t>sprzątaczka</t>
  </si>
  <si>
    <t xml:space="preserve">konserwator, robotnik </t>
  </si>
  <si>
    <t>obuwie profilaktyczne na spodach przeciwpoślizgowych</t>
  </si>
  <si>
    <t>ubranie robocze</t>
  </si>
  <si>
    <t>obuwie robocze</t>
  </si>
  <si>
    <t xml:space="preserve">fartuch biały </t>
  </si>
  <si>
    <t>bluza ocieplana</t>
  </si>
  <si>
    <t>trzewiki ocieplane</t>
  </si>
  <si>
    <t>dres sportowy (spodnie + bluza)</t>
  </si>
  <si>
    <t>podkoszulka</t>
  </si>
  <si>
    <t>spodenki gimnastyczne</t>
  </si>
  <si>
    <t>opiekun dzieci i młodzieży (w czasie przewozu, przejścia przez jezdnię)</t>
  </si>
  <si>
    <t>fartuch biały</t>
  </si>
  <si>
    <t>fartuch z tkanin syntetycznych</t>
  </si>
  <si>
    <t>fartuch roboczy ochronny</t>
  </si>
  <si>
    <t>Średnia kwota</t>
  </si>
  <si>
    <t>O</t>
  </si>
  <si>
    <t>fartuch przedni wodochronny</t>
  </si>
  <si>
    <t>rękawice termiczne</t>
  </si>
  <si>
    <t>rękawice jednorazowe</t>
  </si>
  <si>
    <t>d.z.</t>
  </si>
  <si>
    <t>zapewnia pracodawca</t>
  </si>
  <si>
    <t>rękawice ochronne</t>
  </si>
  <si>
    <t>okulary ochronne</t>
  </si>
  <si>
    <t>rękawice gumowe</t>
  </si>
  <si>
    <t>płaszcz ostrzegawczy (narzutka stopki)</t>
  </si>
  <si>
    <t>fartuch gumowy</t>
  </si>
  <si>
    <t>rękawice antykwasowe</t>
  </si>
  <si>
    <t xml:space="preserve"> odzież i obuwie robocze- ekwiwalent dla pracownika</t>
  </si>
  <si>
    <t xml:space="preserve"> środek ochrony indywidualnej</t>
  </si>
  <si>
    <t xml:space="preserve"> do zużycia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</si>
</sst>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0" xfId="0" applyFont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2" fontId="2" fillId="0" borderId="12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2" fontId="2" fillId="0" borderId="15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2" fontId="2" fillId="0" borderId="1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2" fontId="2" fillId="0" borderId="1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" fontId="1" fillId="0" borderId="0" xfId="0" applyNumberFormat="1" applyFont="1"/>
    <xf numFmtId="1" fontId="1" fillId="0" borderId="0" xfId="0" applyNumberFormat="1" applyFont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8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2" fontId="4" fillId="0" borderId="12" xfId="0" applyNumberFormat="1" applyFont="1" applyBorder="1" applyAlignment="1">
      <alignment horizontal="center" vertical="center" wrapText="1"/>
    </xf>
    <xf numFmtId="2" fontId="4" fillId="0" borderId="14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0"/>
  <sheetViews>
    <sheetView tabSelected="1" zoomScaleNormal="100" workbookViewId="0">
      <selection activeCell="M34" sqref="M34"/>
    </sheetView>
  </sheetViews>
  <sheetFormatPr defaultColWidth="8.85546875" defaultRowHeight="15.75" x14ac:dyDescent="0.25"/>
  <cols>
    <col min="1" max="1" width="5.7109375" style="2" customWidth="1"/>
    <col min="2" max="2" width="21.5703125" style="2" customWidth="1"/>
    <col min="3" max="3" width="2.5703125" style="35" customWidth="1"/>
    <col min="4" max="4" width="46.85546875" style="2" customWidth="1"/>
    <col min="5" max="5" width="14.28515625" style="2" customWidth="1"/>
    <col min="6" max="6" width="13.28515625" style="2" customWidth="1"/>
    <col min="7" max="8" width="12.28515625" style="2" customWidth="1"/>
    <col min="9" max="9" width="8.42578125" style="38" customWidth="1"/>
    <col min="10" max="16384" width="8.85546875" style="2"/>
  </cols>
  <sheetData>
    <row r="1" spans="1:20" ht="48.75" customHeight="1" thickBot="1" x14ac:dyDescent="0.3">
      <c r="A1" s="74" t="s">
        <v>0</v>
      </c>
      <c r="B1" s="97" t="s">
        <v>1</v>
      </c>
      <c r="C1" s="99" t="s">
        <v>2</v>
      </c>
      <c r="D1" s="100"/>
      <c r="E1" s="37" t="s">
        <v>3</v>
      </c>
      <c r="F1" s="37" t="s">
        <v>65</v>
      </c>
      <c r="G1" s="37" t="s">
        <v>30</v>
      </c>
      <c r="H1" s="37" t="s">
        <v>31</v>
      </c>
      <c r="I1" s="37" t="s">
        <v>32</v>
      </c>
    </row>
    <row r="2" spans="1:20" ht="13.5" customHeight="1" thickBot="1" x14ac:dyDescent="0.3">
      <c r="A2" s="75"/>
      <c r="B2" s="98"/>
      <c r="C2" s="101" t="s">
        <v>5</v>
      </c>
      <c r="D2" s="102"/>
      <c r="E2" s="1" t="s">
        <v>6</v>
      </c>
      <c r="F2" s="1" t="s">
        <v>29</v>
      </c>
      <c r="G2" s="1" t="s">
        <v>29</v>
      </c>
      <c r="H2" s="1" t="s">
        <v>29</v>
      </c>
      <c r="I2" s="36" t="s">
        <v>29</v>
      </c>
    </row>
    <row r="3" spans="1:20" ht="15" customHeight="1" x14ac:dyDescent="0.25">
      <c r="A3" s="74">
        <v>1</v>
      </c>
      <c r="B3" s="74" t="s">
        <v>7</v>
      </c>
      <c r="C3" s="3" t="s">
        <v>4</v>
      </c>
      <c r="D3" s="4" t="s">
        <v>8</v>
      </c>
      <c r="E3" s="5">
        <v>36</v>
      </c>
      <c r="F3" s="6">
        <v>59.19</v>
      </c>
      <c r="G3" s="7">
        <f>F3/E3</f>
        <v>1.6441666666666666</v>
      </c>
      <c r="H3" s="7">
        <f>12*G3</f>
        <v>19.729999999999997</v>
      </c>
      <c r="I3" s="83">
        <f>SUM(H3:H5)</f>
        <v>104.24</v>
      </c>
    </row>
    <row r="4" spans="1:20" ht="15" customHeight="1" x14ac:dyDescent="0.25">
      <c r="A4" s="75"/>
      <c r="B4" s="75"/>
      <c r="C4" s="8" t="s">
        <v>4</v>
      </c>
      <c r="D4" s="9" t="s">
        <v>9</v>
      </c>
      <c r="E4" s="10">
        <v>24</v>
      </c>
      <c r="F4" s="11">
        <v>74.239999999999995</v>
      </c>
      <c r="G4" s="12">
        <f t="shared" ref="G4:G44" si="0">F4/E4</f>
        <v>3.0933333333333333</v>
      </c>
      <c r="H4" s="12">
        <f t="shared" ref="H4:H44" si="1">12*G4</f>
        <v>37.119999999999997</v>
      </c>
      <c r="I4" s="84"/>
    </row>
    <row r="5" spans="1:20" ht="15" customHeight="1" thickBot="1" x14ac:dyDescent="0.3">
      <c r="A5" s="76"/>
      <c r="B5" s="76"/>
      <c r="C5" s="14" t="s">
        <v>4</v>
      </c>
      <c r="D5" s="15" t="s">
        <v>10</v>
      </c>
      <c r="E5" s="14">
        <v>24</v>
      </c>
      <c r="F5" s="16">
        <v>94.78</v>
      </c>
      <c r="G5" s="17">
        <f t="shared" si="0"/>
        <v>3.9491666666666667</v>
      </c>
      <c r="H5" s="17">
        <f t="shared" si="1"/>
        <v>47.39</v>
      </c>
      <c r="I5" s="85"/>
    </row>
    <row r="6" spans="1:20" ht="15" customHeight="1" x14ac:dyDescent="0.25">
      <c r="A6" s="74">
        <v>2</v>
      </c>
      <c r="B6" s="74" t="s">
        <v>49</v>
      </c>
      <c r="C6" s="3" t="s">
        <v>4</v>
      </c>
      <c r="D6" s="4" t="s">
        <v>11</v>
      </c>
      <c r="E6" s="5">
        <v>12</v>
      </c>
      <c r="F6" s="6">
        <v>13.92</v>
      </c>
      <c r="G6" s="7">
        <f t="shared" si="0"/>
        <v>1.1599999999999999</v>
      </c>
      <c r="H6" s="7">
        <f t="shared" si="1"/>
        <v>13.919999999999998</v>
      </c>
      <c r="I6" s="83">
        <f>SUM(H6:H11)</f>
        <v>178.70500000000001</v>
      </c>
    </row>
    <row r="7" spans="1:20" ht="16.5" customHeight="1" x14ac:dyDescent="0.25">
      <c r="A7" s="75"/>
      <c r="B7" s="75"/>
      <c r="C7" s="8" t="s">
        <v>4</v>
      </c>
      <c r="D7" s="18" t="s">
        <v>55</v>
      </c>
      <c r="E7" s="10">
        <v>9</v>
      </c>
      <c r="F7" s="11">
        <v>51.57</v>
      </c>
      <c r="G7" s="12">
        <f t="shared" si="0"/>
        <v>5.73</v>
      </c>
      <c r="H7" s="12">
        <f t="shared" si="1"/>
        <v>68.760000000000005</v>
      </c>
      <c r="I7" s="84"/>
    </row>
    <row r="8" spans="1:20" ht="15" customHeight="1" x14ac:dyDescent="0.25">
      <c r="A8" s="75"/>
      <c r="B8" s="75"/>
      <c r="C8" s="8" t="s">
        <v>4</v>
      </c>
      <c r="D8" s="18" t="s">
        <v>12</v>
      </c>
      <c r="E8" s="10">
        <v>12</v>
      </c>
      <c r="F8" s="11">
        <v>29.89</v>
      </c>
      <c r="G8" s="12">
        <f t="shared" si="0"/>
        <v>2.4908333333333332</v>
      </c>
      <c r="H8" s="12">
        <f t="shared" si="1"/>
        <v>29.89</v>
      </c>
      <c r="I8" s="84"/>
    </row>
    <row r="9" spans="1:20" ht="28.5" customHeight="1" x14ac:dyDescent="0.25">
      <c r="A9" s="75"/>
      <c r="B9" s="75"/>
      <c r="C9" s="8" t="s">
        <v>4</v>
      </c>
      <c r="D9" s="18" t="s">
        <v>52</v>
      </c>
      <c r="E9" s="10">
        <v>24</v>
      </c>
      <c r="F9" s="11">
        <v>132.27000000000001</v>
      </c>
      <c r="G9" s="12">
        <f>F9/E9</f>
        <v>5.5112500000000004</v>
      </c>
      <c r="H9" s="12">
        <f>12*G9</f>
        <v>66.135000000000005</v>
      </c>
      <c r="I9" s="87"/>
    </row>
    <row r="10" spans="1:20" ht="15" customHeight="1" x14ac:dyDescent="0.25">
      <c r="A10" s="75"/>
      <c r="B10" s="75"/>
      <c r="C10" s="8" t="s">
        <v>66</v>
      </c>
      <c r="D10" s="18" t="s">
        <v>67</v>
      </c>
      <c r="E10" s="10" t="s">
        <v>70</v>
      </c>
      <c r="F10" s="88" t="s">
        <v>71</v>
      </c>
      <c r="G10" s="89"/>
      <c r="H10" s="89"/>
      <c r="I10" s="90"/>
    </row>
    <row r="11" spans="1:20" ht="15" customHeight="1" x14ac:dyDescent="0.25">
      <c r="A11" s="75"/>
      <c r="B11" s="75"/>
      <c r="C11" s="8" t="s">
        <v>66</v>
      </c>
      <c r="D11" s="18" t="s">
        <v>68</v>
      </c>
      <c r="E11" s="10" t="s">
        <v>70</v>
      </c>
      <c r="F11" s="88"/>
      <c r="G11" s="89"/>
      <c r="H11" s="89"/>
      <c r="I11" s="90"/>
    </row>
    <row r="12" spans="1:20" ht="16.149999999999999" customHeight="1" thickBot="1" x14ac:dyDescent="0.3">
      <c r="A12" s="75"/>
      <c r="B12" s="75"/>
      <c r="C12" s="8" t="s">
        <v>66</v>
      </c>
      <c r="D12" s="18" t="s">
        <v>69</v>
      </c>
      <c r="E12" s="10" t="s">
        <v>70</v>
      </c>
      <c r="F12" s="91"/>
      <c r="G12" s="92"/>
      <c r="H12" s="92"/>
      <c r="I12" s="93"/>
      <c r="O12" s="19"/>
      <c r="P12" s="20"/>
      <c r="Q12" s="21"/>
      <c r="R12" s="21"/>
      <c r="S12" s="22"/>
      <c r="T12" s="22"/>
    </row>
    <row r="13" spans="1:20" ht="16.899999999999999" customHeight="1" x14ac:dyDescent="0.25">
      <c r="A13" s="74">
        <v>3</v>
      </c>
      <c r="B13" s="74" t="s">
        <v>51</v>
      </c>
      <c r="C13" s="3" t="s">
        <v>4</v>
      </c>
      <c r="D13" s="4" t="s">
        <v>13</v>
      </c>
      <c r="E13" s="5">
        <v>24</v>
      </c>
      <c r="F13" s="6">
        <v>10.61</v>
      </c>
      <c r="G13" s="7">
        <f t="shared" si="0"/>
        <v>0.44208333333333333</v>
      </c>
      <c r="H13" s="7">
        <f t="shared" si="1"/>
        <v>5.3049999999999997</v>
      </c>
      <c r="I13" s="83">
        <f>SUM(H13:H18)</f>
        <v>226.00166666666667</v>
      </c>
    </row>
    <row r="14" spans="1:20" ht="15.6" customHeight="1" x14ac:dyDescent="0.25">
      <c r="A14" s="75"/>
      <c r="B14" s="75"/>
      <c r="C14" s="8" t="s">
        <v>4</v>
      </c>
      <c r="D14" s="18" t="s">
        <v>53</v>
      </c>
      <c r="E14" s="10">
        <v>12</v>
      </c>
      <c r="F14" s="11">
        <v>90.43</v>
      </c>
      <c r="G14" s="12">
        <f t="shared" si="0"/>
        <v>7.5358333333333336</v>
      </c>
      <c r="H14" s="12">
        <f t="shared" si="1"/>
        <v>90.43</v>
      </c>
      <c r="I14" s="84"/>
    </row>
    <row r="15" spans="1:20" ht="14.25" customHeight="1" x14ac:dyDescent="0.25">
      <c r="A15" s="75"/>
      <c r="B15" s="75"/>
      <c r="C15" s="8" t="s">
        <v>4</v>
      </c>
      <c r="D15" s="18" t="s">
        <v>54</v>
      </c>
      <c r="E15" s="10">
        <v>18</v>
      </c>
      <c r="F15" s="11">
        <v>78.22</v>
      </c>
      <c r="G15" s="12">
        <f t="shared" si="0"/>
        <v>4.3455555555555554</v>
      </c>
      <c r="H15" s="12">
        <f t="shared" si="1"/>
        <v>52.146666666666661</v>
      </c>
      <c r="I15" s="84"/>
    </row>
    <row r="16" spans="1:20" ht="13.15" customHeight="1" x14ac:dyDescent="0.25">
      <c r="A16" s="75"/>
      <c r="B16" s="75"/>
      <c r="C16" s="8" t="s">
        <v>4</v>
      </c>
      <c r="D16" s="18" t="s">
        <v>56</v>
      </c>
      <c r="E16" s="10">
        <v>36</v>
      </c>
      <c r="F16" s="11">
        <v>96.09</v>
      </c>
      <c r="G16" s="12">
        <f t="shared" si="0"/>
        <v>2.6691666666666669</v>
      </c>
      <c r="H16" s="12">
        <f t="shared" si="1"/>
        <v>32.03</v>
      </c>
      <c r="I16" s="84"/>
    </row>
    <row r="17" spans="1:20" ht="13.15" customHeight="1" x14ac:dyDescent="0.25">
      <c r="A17" s="75"/>
      <c r="B17" s="75"/>
      <c r="C17" s="8" t="s">
        <v>4</v>
      </c>
      <c r="D17" s="18" t="s">
        <v>14</v>
      </c>
      <c r="E17" s="10">
        <v>12</v>
      </c>
      <c r="F17" s="11">
        <v>46.09</v>
      </c>
      <c r="G17" s="12">
        <f>F17/E17</f>
        <v>3.8408333333333338</v>
      </c>
      <c r="H17" s="12">
        <f>12*G17</f>
        <v>46.09</v>
      </c>
      <c r="I17" s="87"/>
    </row>
    <row r="18" spans="1:20" ht="13.15" customHeight="1" x14ac:dyDescent="0.25">
      <c r="A18" s="75"/>
      <c r="B18" s="75"/>
      <c r="C18" s="8" t="s">
        <v>66</v>
      </c>
      <c r="D18" s="18" t="s">
        <v>72</v>
      </c>
      <c r="E18" s="10" t="s">
        <v>70</v>
      </c>
      <c r="F18" s="94" t="s">
        <v>71</v>
      </c>
      <c r="G18" s="95"/>
      <c r="H18" s="95"/>
      <c r="I18" s="96"/>
    </row>
    <row r="19" spans="1:20" thickBot="1" x14ac:dyDescent="0.3">
      <c r="A19" s="75"/>
      <c r="B19" s="75"/>
      <c r="C19" s="8" t="s">
        <v>66</v>
      </c>
      <c r="D19" s="18" t="s">
        <v>73</v>
      </c>
      <c r="E19" s="10" t="s">
        <v>70</v>
      </c>
      <c r="F19" s="91"/>
      <c r="G19" s="92"/>
      <c r="H19" s="92"/>
      <c r="I19" s="93"/>
    </row>
    <row r="20" spans="1:20" ht="14.45" customHeight="1" x14ac:dyDescent="0.25">
      <c r="A20" s="74">
        <v>4</v>
      </c>
      <c r="B20" s="74" t="s">
        <v>15</v>
      </c>
      <c r="C20" s="3" t="s">
        <v>4</v>
      </c>
      <c r="D20" s="4" t="s">
        <v>53</v>
      </c>
      <c r="E20" s="5">
        <v>12</v>
      </c>
      <c r="F20" s="6">
        <v>90.43</v>
      </c>
      <c r="G20" s="7">
        <f t="shared" si="0"/>
        <v>7.5358333333333336</v>
      </c>
      <c r="H20" s="7">
        <f t="shared" si="1"/>
        <v>90.43</v>
      </c>
      <c r="I20" s="83">
        <f>SUM(H20:H23)</f>
        <v>166.87500000000003</v>
      </c>
    </row>
    <row r="21" spans="1:20" ht="14.45" customHeight="1" x14ac:dyDescent="0.25">
      <c r="A21" s="75"/>
      <c r="B21" s="75"/>
      <c r="C21" s="8" t="s">
        <v>4</v>
      </c>
      <c r="D21" s="18" t="s">
        <v>54</v>
      </c>
      <c r="E21" s="10">
        <v>24</v>
      </c>
      <c r="F21" s="11">
        <v>78.22</v>
      </c>
      <c r="G21" s="12">
        <f t="shared" si="0"/>
        <v>3.2591666666666668</v>
      </c>
      <c r="H21" s="12">
        <f t="shared" si="1"/>
        <v>39.11</v>
      </c>
      <c r="I21" s="84"/>
    </row>
    <row r="22" spans="1:20" ht="13.9" customHeight="1" x14ac:dyDescent="0.25">
      <c r="A22" s="75"/>
      <c r="B22" s="75"/>
      <c r="C22" s="8" t="s">
        <v>4</v>
      </c>
      <c r="D22" s="18" t="s">
        <v>56</v>
      </c>
      <c r="E22" s="10">
        <v>36</v>
      </c>
      <c r="F22" s="11">
        <v>96.09</v>
      </c>
      <c r="G22" s="12">
        <f t="shared" si="0"/>
        <v>2.6691666666666669</v>
      </c>
      <c r="H22" s="12">
        <f t="shared" si="1"/>
        <v>32.03</v>
      </c>
      <c r="I22" s="84"/>
    </row>
    <row r="23" spans="1:20" ht="13.9" customHeight="1" x14ac:dyDescent="0.25">
      <c r="A23" s="75"/>
      <c r="B23" s="75"/>
      <c r="C23" s="8" t="s">
        <v>4</v>
      </c>
      <c r="D23" s="66" t="s">
        <v>16</v>
      </c>
      <c r="E23" s="10">
        <v>24</v>
      </c>
      <c r="F23" s="67">
        <v>10.61</v>
      </c>
      <c r="G23" s="48">
        <f>F23/E23</f>
        <v>0.44208333333333333</v>
      </c>
      <c r="H23" s="48">
        <f>12*G23</f>
        <v>5.3049999999999997</v>
      </c>
      <c r="I23" s="87"/>
    </row>
    <row r="24" spans="1:20" ht="14.45" customHeight="1" thickBot="1" x14ac:dyDescent="0.3">
      <c r="A24" s="75"/>
      <c r="B24" s="75"/>
      <c r="C24" s="23" t="s">
        <v>66</v>
      </c>
      <c r="D24" s="24" t="s">
        <v>72</v>
      </c>
      <c r="E24" s="31" t="s">
        <v>70</v>
      </c>
      <c r="F24" s="80" t="s">
        <v>71</v>
      </c>
      <c r="G24" s="81"/>
      <c r="H24" s="81"/>
      <c r="I24" s="82"/>
    </row>
    <row r="25" spans="1:20" ht="20.100000000000001" customHeight="1" x14ac:dyDescent="0.25">
      <c r="A25" s="74">
        <v>5</v>
      </c>
      <c r="B25" s="74" t="s">
        <v>17</v>
      </c>
      <c r="C25" s="27" t="s">
        <v>4</v>
      </c>
      <c r="D25" s="28" t="s">
        <v>64</v>
      </c>
      <c r="E25" s="3">
        <v>24</v>
      </c>
      <c r="F25" s="29">
        <v>83.18</v>
      </c>
      <c r="G25" s="30">
        <f t="shared" ref="G25:G26" si="2">F25/E25</f>
        <v>3.4658333333333338</v>
      </c>
      <c r="H25" s="30">
        <f t="shared" ref="H25:H26" si="3">12*G25</f>
        <v>41.59</v>
      </c>
      <c r="I25" s="83">
        <f>SUM(H25:H28)</f>
        <v>121.01</v>
      </c>
      <c r="O25" s="19"/>
      <c r="P25" s="20"/>
      <c r="Q25" s="21"/>
      <c r="R25" s="21"/>
      <c r="S25" s="22"/>
      <c r="T25" s="22"/>
    </row>
    <row r="26" spans="1:20" ht="20.100000000000001" customHeight="1" x14ac:dyDescent="0.25">
      <c r="A26" s="75"/>
      <c r="B26" s="75"/>
      <c r="C26" s="8" t="s">
        <v>4</v>
      </c>
      <c r="D26" s="18" t="s">
        <v>10</v>
      </c>
      <c r="E26" s="10">
        <v>24</v>
      </c>
      <c r="F26" s="11">
        <v>94.78</v>
      </c>
      <c r="G26" s="12">
        <f t="shared" si="2"/>
        <v>3.9491666666666667</v>
      </c>
      <c r="H26" s="12">
        <f t="shared" si="3"/>
        <v>47.39</v>
      </c>
      <c r="I26" s="84"/>
      <c r="O26" s="19"/>
      <c r="P26" s="20"/>
      <c r="Q26" s="21"/>
      <c r="R26" s="21"/>
      <c r="S26" s="22"/>
      <c r="T26" s="22"/>
    </row>
    <row r="27" spans="1:20" ht="20.100000000000001" customHeight="1" x14ac:dyDescent="0.25">
      <c r="A27" s="75"/>
      <c r="B27" s="75"/>
      <c r="C27" s="27" t="s">
        <v>4</v>
      </c>
      <c r="D27" s="28" t="s">
        <v>56</v>
      </c>
      <c r="E27" s="31">
        <v>36</v>
      </c>
      <c r="F27" s="29">
        <v>96.09</v>
      </c>
      <c r="G27" s="30">
        <f>F27/E27</f>
        <v>2.6691666666666669</v>
      </c>
      <c r="H27" s="30">
        <f>12*G27</f>
        <v>32.03</v>
      </c>
      <c r="I27" s="87"/>
      <c r="O27" s="19"/>
      <c r="P27" s="20"/>
      <c r="Q27" s="21"/>
      <c r="R27" s="21"/>
      <c r="S27" s="22"/>
      <c r="T27" s="22"/>
    </row>
    <row r="28" spans="1:20" ht="20.100000000000001" customHeight="1" thickBot="1" x14ac:dyDescent="0.3">
      <c r="A28" s="75"/>
      <c r="B28" s="75"/>
      <c r="C28" s="23" t="s">
        <v>66</v>
      </c>
      <c r="D28" s="24" t="s">
        <v>72</v>
      </c>
      <c r="E28" s="31" t="s">
        <v>70</v>
      </c>
      <c r="F28" s="80" t="s">
        <v>71</v>
      </c>
      <c r="G28" s="81"/>
      <c r="H28" s="81"/>
      <c r="I28" s="82"/>
      <c r="O28" s="19"/>
      <c r="P28" s="20"/>
      <c r="Q28" s="21"/>
      <c r="R28" s="21"/>
      <c r="S28" s="22"/>
      <c r="T28" s="22"/>
    </row>
    <row r="29" spans="1:20" ht="16.5" customHeight="1" x14ac:dyDescent="0.25">
      <c r="A29" s="74">
        <v>6</v>
      </c>
      <c r="B29" s="74" t="s">
        <v>50</v>
      </c>
      <c r="C29" s="3" t="s">
        <v>4</v>
      </c>
      <c r="D29" s="4" t="s">
        <v>18</v>
      </c>
      <c r="E29" s="5">
        <v>12</v>
      </c>
      <c r="F29" s="6">
        <v>55.25</v>
      </c>
      <c r="G29" s="7">
        <f t="shared" si="0"/>
        <v>4.604166666666667</v>
      </c>
      <c r="H29" s="7">
        <f t="shared" si="1"/>
        <v>55.25</v>
      </c>
      <c r="I29" s="83">
        <f>SUM(H29:H32)</f>
        <v>162.81333333333333</v>
      </c>
    </row>
    <row r="30" spans="1:20" ht="14.45" customHeight="1" x14ac:dyDescent="0.25">
      <c r="A30" s="75"/>
      <c r="B30" s="75"/>
      <c r="C30" s="8" t="s">
        <v>4</v>
      </c>
      <c r="D30" s="18" t="s">
        <v>10</v>
      </c>
      <c r="E30" s="10">
        <v>12</v>
      </c>
      <c r="F30" s="11">
        <v>94.78</v>
      </c>
      <c r="G30" s="12">
        <f t="shared" si="0"/>
        <v>7.8983333333333334</v>
      </c>
      <c r="H30" s="12">
        <f t="shared" si="1"/>
        <v>94.78</v>
      </c>
      <c r="I30" s="84"/>
    </row>
    <row r="31" spans="1:20" ht="14.45" customHeight="1" x14ac:dyDescent="0.25">
      <c r="A31" s="75"/>
      <c r="B31" s="75"/>
      <c r="C31" s="8" t="s">
        <v>4</v>
      </c>
      <c r="D31" s="18" t="s">
        <v>19</v>
      </c>
      <c r="E31" s="10">
        <v>36</v>
      </c>
      <c r="F31" s="11">
        <v>38.35</v>
      </c>
      <c r="G31" s="12">
        <f t="shared" ref="G31" si="4">F31/E31</f>
        <v>1.0652777777777778</v>
      </c>
      <c r="H31" s="12">
        <f t="shared" ref="H31" si="5">12*G31</f>
        <v>12.783333333333333</v>
      </c>
      <c r="I31" s="87"/>
    </row>
    <row r="32" spans="1:20" thickBot="1" x14ac:dyDescent="0.3">
      <c r="A32" s="75"/>
      <c r="B32" s="75"/>
      <c r="C32" s="23" t="s">
        <v>66</v>
      </c>
      <c r="D32" s="24" t="s">
        <v>74</v>
      </c>
      <c r="E32" s="31" t="s">
        <v>70</v>
      </c>
      <c r="F32" s="80" t="s">
        <v>71</v>
      </c>
      <c r="G32" s="81"/>
      <c r="H32" s="81"/>
      <c r="I32" s="82"/>
    </row>
    <row r="33" spans="1:17" ht="14.25" customHeight="1" x14ac:dyDescent="0.25">
      <c r="A33" s="74">
        <v>7</v>
      </c>
      <c r="B33" s="74" t="s">
        <v>20</v>
      </c>
      <c r="C33" s="3" t="s">
        <v>4</v>
      </c>
      <c r="D33" s="4" t="s">
        <v>18</v>
      </c>
      <c r="E33" s="5">
        <v>12</v>
      </c>
      <c r="F33" s="6">
        <v>55.25</v>
      </c>
      <c r="G33" s="7">
        <f t="shared" si="0"/>
        <v>4.604166666666667</v>
      </c>
      <c r="H33" s="7">
        <f t="shared" si="1"/>
        <v>55.25</v>
      </c>
      <c r="I33" s="83">
        <f>SUM(H33:H34)</f>
        <v>150.03</v>
      </c>
    </row>
    <row r="34" spans="1:17" ht="16.5" customHeight="1" thickBot="1" x14ac:dyDescent="0.3">
      <c r="A34" s="76"/>
      <c r="B34" s="76"/>
      <c r="C34" s="14" t="s">
        <v>4</v>
      </c>
      <c r="D34" s="15" t="s">
        <v>10</v>
      </c>
      <c r="E34" s="14">
        <v>12</v>
      </c>
      <c r="F34" s="16">
        <v>94.78</v>
      </c>
      <c r="G34" s="17">
        <f t="shared" si="0"/>
        <v>7.8983333333333334</v>
      </c>
      <c r="H34" s="17">
        <f t="shared" si="1"/>
        <v>94.78</v>
      </c>
      <c r="I34" s="85"/>
    </row>
    <row r="35" spans="1:17" ht="16.5" customHeight="1" x14ac:dyDescent="0.25">
      <c r="A35" s="74">
        <v>8</v>
      </c>
      <c r="B35" s="74" t="s">
        <v>61</v>
      </c>
      <c r="C35" s="65" t="s">
        <v>66</v>
      </c>
      <c r="D35" s="64" t="s">
        <v>75</v>
      </c>
      <c r="E35" s="3" t="s">
        <v>70</v>
      </c>
      <c r="F35" s="77" t="s">
        <v>71</v>
      </c>
      <c r="G35" s="77"/>
      <c r="H35" s="77"/>
      <c r="I35" s="77"/>
    </row>
    <row r="36" spans="1:17" ht="16.5" customHeight="1" x14ac:dyDescent="0.25">
      <c r="A36" s="75"/>
      <c r="B36" s="75"/>
      <c r="C36" s="8" t="s">
        <v>4</v>
      </c>
      <c r="D36" s="18" t="s">
        <v>21</v>
      </c>
      <c r="E36" s="8">
        <v>36</v>
      </c>
      <c r="F36" s="67">
        <v>104.88</v>
      </c>
      <c r="G36" s="48">
        <f t="shared" si="0"/>
        <v>2.9133333333333331</v>
      </c>
      <c r="H36" s="48">
        <f t="shared" si="1"/>
        <v>34.959999999999994</v>
      </c>
      <c r="I36" s="79">
        <f>SUM(H36:H40)</f>
        <v>109.31</v>
      </c>
      <c r="L36" s="20"/>
      <c r="M36" s="20"/>
      <c r="N36" s="21"/>
      <c r="O36" s="21"/>
      <c r="P36" s="22"/>
      <c r="Q36" s="22"/>
    </row>
    <row r="37" spans="1:17" ht="15" x14ac:dyDescent="0.25">
      <c r="A37" s="75"/>
      <c r="B37" s="75"/>
      <c r="C37" s="8" t="s">
        <v>4</v>
      </c>
      <c r="D37" s="18" t="s">
        <v>54</v>
      </c>
      <c r="E37" s="8">
        <v>24</v>
      </c>
      <c r="F37" s="67">
        <v>78.22</v>
      </c>
      <c r="G37" s="48">
        <f t="shared" si="0"/>
        <v>3.2591666666666668</v>
      </c>
      <c r="H37" s="48">
        <f t="shared" si="1"/>
        <v>39.11</v>
      </c>
      <c r="I37" s="79"/>
    </row>
    <row r="38" spans="1:17" ht="15" x14ac:dyDescent="0.25">
      <c r="A38" s="75"/>
      <c r="B38" s="75"/>
      <c r="C38" s="8" t="s">
        <v>4</v>
      </c>
      <c r="D38" s="18" t="s">
        <v>57</v>
      </c>
      <c r="E38" s="8">
        <v>36</v>
      </c>
      <c r="F38" s="67">
        <v>83.95</v>
      </c>
      <c r="G38" s="48">
        <f t="shared" si="0"/>
        <v>2.3319444444444444</v>
      </c>
      <c r="H38" s="48">
        <f t="shared" si="1"/>
        <v>27.983333333333334</v>
      </c>
      <c r="I38" s="79"/>
      <c r="L38" s="20"/>
      <c r="M38" s="20"/>
      <c r="N38" s="21"/>
      <c r="O38" s="21"/>
      <c r="P38" s="22"/>
      <c r="Q38" s="22"/>
    </row>
    <row r="39" spans="1:17" ht="16.149999999999999" customHeight="1" x14ac:dyDescent="0.25">
      <c r="A39" s="75"/>
      <c r="B39" s="75"/>
      <c r="C39" s="8" t="s">
        <v>4</v>
      </c>
      <c r="D39" s="18" t="s">
        <v>22</v>
      </c>
      <c r="E39" s="8">
        <v>36</v>
      </c>
      <c r="F39" s="67">
        <v>11.95</v>
      </c>
      <c r="G39" s="48">
        <f t="shared" si="0"/>
        <v>0.33194444444444443</v>
      </c>
      <c r="H39" s="48">
        <f t="shared" si="1"/>
        <v>3.9833333333333334</v>
      </c>
      <c r="I39" s="79"/>
      <c r="L39" s="20"/>
      <c r="M39" s="20"/>
      <c r="N39" s="21"/>
      <c r="O39" s="21"/>
      <c r="P39" s="22"/>
      <c r="Q39" s="22"/>
    </row>
    <row r="40" spans="1:17" thickBot="1" x14ac:dyDescent="0.3">
      <c r="A40" s="76"/>
      <c r="B40" s="76"/>
      <c r="C40" s="14" t="s">
        <v>4</v>
      </c>
      <c r="D40" s="15" t="s">
        <v>23</v>
      </c>
      <c r="E40" s="23">
        <v>36</v>
      </c>
      <c r="F40" s="25">
        <v>9.82</v>
      </c>
      <c r="G40" s="26">
        <f t="shared" si="0"/>
        <v>0.27277777777777779</v>
      </c>
      <c r="H40" s="26">
        <f t="shared" si="1"/>
        <v>3.2733333333333334</v>
      </c>
      <c r="I40" s="86"/>
    </row>
    <row r="41" spans="1:17" ht="15" customHeight="1" x14ac:dyDescent="0.25">
      <c r="A41" s="74">
        <v>9</v>
      </c>
      <c r="B41" s="74" t="s">
        <v>28</v>
      </c>
      <c r="C41" s="3" t="s">
        <v>4</v>
      </c>
      <c r="D41" s="4" t="s">
        <v>24</v>
      </c>
      <c r="E41" s="5">
        <v>6</v>
      </c>
      <c r="F41" s="6">
        <v>31.3</v>
      </c>
      <c r="G41" s="7">
        <f t="shared" si="0"/>
        <v>5.2166666666666668</v>
      </c>
      <c r="H41" s="7">
        <f t="shared" si="1"/>
        <v>62.6</v>
      </c>
      <c r="I41" s="83">
        <f>SUM(H41:H43)</f>
        <v>139.66999999999999</v>
      </c>
    </row>
    <row r="42" spans="1:17" ht="17.45" customHeight="1" x14ac:dyDescent="0.25">
      <c r="A42" s="75"/>
      <c r="B42" s="75"/>
      <c r="C42" s="8" t="s">
        <v>4</v>
      </c>
      <c r="D42" s="18" t="s">
        <v>25</v>
      </c>
      <c r="E42" s="10">
        <v>12</v>
      </c>
      <c r="F42" s="11">
        <v>55.5</v>
      </c>
      <c r="G42" s="12">
        <f t="shared" si="0"/>
        <v>4.625</v>
      </c>
      <c r="H42" s="12">
        <f t="shared" si="1"/>
        <v>55.5</v>
      </c>
      <c r="I42" s="84"/>
    </row>
    <row r="43" spans="1:17" thickBot="1" x14ac:dyDescent="0.3">
      <c r="A43" s="76"/>
      <c r="B43" s="76"/>
      <c r="C43" s="14" t="s">
        <v>4</v>
      </c>
      <c r="D43" s="15" t="s">
        <v>26</v>
      </c>
      <c r="E43" s="14">
        <v>12</v>
      </c>
      <c r="F43" s="16">
        <v>21.57</v>
      </c>
      <c r="G43" s="17">
        <f t="shared" si="0"/>
        <v>1.7975000000000001</v>
      </c>
      <c r="H43" s="17">
        <f t="shared" si="1"/>
        <v>21.57</v>
      </c>
      <c r="I43" s="85"/>
    </row>
    <row r="44" spans="1:17" ht="18" customHeight="1" x14ac:dyDescent="0.25">
      <c r="A44" s="74">
        <v>10</v>
      </c>
      <c r="B44" s="74" t="s">
        <v>27</v>
      </c>
      <c r="C44" s="3" t="s">
        <v>4</v>
      </c>
      <c r="D44" s="4" t="s">
        <v>56</v>
      </c>
      <c r="E44" s="5">
        <v>36</v>
      </c>
      <c r="F44" s="6">
        <v>96.09</v>
      </c>
      <c r="G44" s="7">
        <f t="shared" si="0"/>
        <v>2.6691666666666669</v>
      </c>
      <c r="H44" s="7">
        <f t="shared" si="1"/>
        <v>32.03</v>
      </c>
      <c r="I44" s="78">
        <f>SUM(H44:H46)</f>
        <v>58.103333333333332</v>
      </c>
    </row>
    <row r="45" spans="1:17" ht="18" customHeight="1" x14ac:dyDescent="0.25">
      <c r="A45" s="75"/>
      <c r="B45" s="75"/>
      <c r="C45" s="8" t="s">
        <v>4</v>
      </c>
      <c r="D45" s="66" t="s">
        <v>54</v>
      </c>
      <c r="E45" s="8">
        <v>36</v>
      </c>
      <c r="F45" s="11">
        <v>78.22</v>
      </c>
      <c r="G45" s="12">
        <f t="shared" ref="G45" si="6">F45/E45</f>
        <v>2.1727777777777777</v>
      </c>
      <c r="H45" s="12">
        <f t="shared" ref="H45" si="7">12*G45</f>
        <v>26.073333333333331</v>
      </c>
      <c r="I45" s="79"/>
    </row>
    <row r="46" spans="1:17" ht="15.75" customHeight="1" thickBot="1" x14ac:dyDescent="0.3">
      <c r="A46" s="76"/>
      <c r="B46" s="76"/>
      <c r="C46" s="23" t="s">
        <v>66</v>
      </c>
      <c r="D46" s="32" t="s">
        <v>72</v>
      </c>
      <c r="E46" s="23" t="s">
        <v>70</v>
      </c>
      <c r="F46" s="80" t="s">
        <v>71</v>
      </c>
      <c r="G46" s="81"/>
      <c r="H46" s="81"/>
      <c r="I46" s="82"/>
    </row>
    <row r="48" spans="1:17" ht="15" customHeight="1" x14ac:dyDescent="0.25">
      <c r="C48" s="21" t="s">
        <v>4</v>
      </c>
      <c r="D48" s="63" t="s">
        <v>78</v>
      </c>
      <c r="E48" s="20"/>
      <c r="F48" s="20"/>
      <c r="G48" s="20"/>
      <c r="H48" s="20"/>
    </row>
    <row r="49" spans="2:4" x14ac:dyDescent="0.25">
      <c r="C49" s="35" t="s">
        <v>66</v>
      </c>
      <c r="D49" s="68" t="s">
        <v>79</v>
      </c>
    </row>
    <row r="50" spans="2:4" x14ac:dyDescent="0.25">
      <c r="B50" s="73" t="s">
        <v>70</v>
      </c>
      <c r="C50" s="73"/>
      <c r="D50" s="2" t="s">
        <v>80</v>
      </c>
    </row>
  </sheetData>
  <mergeCells count="42">
    <mergeCell ref="A33:A34"/>
    <mergeCell ref="B33:B34"/>
    <mergeCell ref="A29:A32"/>
    <mergeCell ref="B29:B32"/>
    <mergeCell ref="A13:A19"/>
    <mergeCell ref="B13:B19"/>
    <mergeCell ref="A20:A24"/>
    <mergeCell ref="B20:B24"/>
    <mergeCell ref="A25:A28"/>
    <mergeCell ref="B25:B28"/>
    <mergeCell ref="A1:A2"/>
    <mergeCell ref="B1:B2"/>
    <mergeCell ref="C1:D1"/>
    <mergeCell ref="B6:B12"/>
    <mergeCell ref="A6:A12"/>
    <mergeCell ref="C2:D2"/>
    <mergeCell ref="A3:A5"/>
    <mergeCell ref="B3:B5"/>
    <mergeCell ref="I3:I5"/>
    <mergeCell ref="I6:I9"/>
    <mergeCell ref="F10:I12"/>
    <mergeCell ref="I13:I17"/>
    <mergeCell ref="F18:I19"/>
    <mergeCell ref="I33:I34"/>
    <mergeCell ref="I36:I40"/>
    <mergeCell ref="I20:I23"/>
    <mergeCell ref="F24:I24"/>
    <mergeCell ref="I25:I27"/>
    <mergeCell ref="F28:I28"/>
    <mergeCell ref="I29:I31"/>
    <mergeCell ref="F32:I32"/>
    <mergeCell ref="B50:C50"/>
    <mergeCell ref="A35:A40"/>
    <mergeCell ref="B35:B40"/>
    <mergeCell ref="F35:I35"/>
    <mergeCell ref="I44:I45"/>
    <mergeCell ref="F46:I46"/>
    <mergeCell ref="I41:I43"/>
    <mergeCell ref="A44:A46"/>
    <mergeCell ref="B44:B46"/>
    <mergeCell ref="B41:B43"/>
    <mergeCell ref="A41:A43"/>
  </mergeCells>
  <pageMargins left="0.25" right="0.25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workbookViewId="0">
      <selection activeCell="E1" sqref="E1"/>
    </sheetView>
  </sheetViews>
  <sheetFormatPr defaultColWidth="9.140625" defaultRowHeight="15" x14ac:dyDescent="0.25"/>
  <cols>
    <col min="1" max="1" width="4.28515625" style="41" customWidth="1"/>
    <col min="2" max="2" width="28.5703125" style="41" customWidth="1"/>
    <col min="3" max="3" width="19" style="41" customWidth="1"/>
    <col min="4" max="4" width="14.5703125" style="2" customWidth="1"/>
    <col min="5" max="5" width="14.140625" style="35" customWidth="1"/>
    <col min="6" max="16384" width="9.140625" style="2"/>
  </cols>
  <sheetData>
    <row r="1" spans="1:7" ht="80.25" customHeight="1" thickBot="1" x14ac:dyDescent="0.3">
      <c r="A1" s="97" t="s">
        <v>0</v>
      </c>
      <c r="B1" s="97" t="s">
        <v>1</v>
      </c>
      <c r="C1" s="37" t="s">
        <v>45</v>
      </c>
      <c r="D1" s="42" t="s">
        <v>46</v>
      </c>
      <c r="E1" s="42" t="s">
        <v>47</v>
      </c>
    </row>
    <row r="2" spans="1:7" ht="16.149999999999999" customHeight="1" thickBot="1" x14ac:dyDescent="0.3">
      <c r="A2" s="98"/>
      <c r="B2" s="98"/>
      <c r="C2" s="1" t="s">
        <v>29</v>
      </c>
      <c r="D2" s="39" t="s">
        <v>29</v>
      </c>
      <c r="E2" s="39" t="s">
        <v>29</v>
      </c>
      <c r="G2" s="34"/>
    </row>
    <row r="3" spans="1:7" ht="15.75" thickBot="1" x14ac:dyDescent="0.3">
      <c r="A3" s="1">
        <v>1</v>
      </c>
      <c r="B3" s="1" t="s">
        <v>7</v>
      </c>
      <c r="C3" s="58">
        <v>104.24</v>
      </c>
      <c r="D3" s="40">
        <v>69</v>
      </c>
      <c r="E3" s="58">
        <f>D3+C3</f>
        <v>173.24</v>
      </c>
      <c r="G3" s="34"/>
    </row>
    <row r="4" spans="1:7" ht="16.899999999999999" customHeight="1" thickBot="1" x14ac:dyDescent="0.3">
      <c r="A4" s="1">
        <v>2</v>
      </c>
      <c r="B4" s="1" t="s">
        <v>49</v>
      </c>
      <c r="C4" s="58">
        <v>178.71</v>
      </c>
      <c r="D4" s="40">
        <v>206.96</v>
      </c>
      <c r="E4" s="58">
        <f t="shared" ref="E4:E12" si="0">D4+C4</f>
        <v>385.67</v>
      </c>
      <c r="G4" s="34"/>
    </row>
    <row r="5" spans="1:7" ht="16.149999999999999" customHeight="1" thickBot="1" x14ac:dyDescent="0.3">
      <c r="A5" s="1">
        <v>3</v>
      </c>
      <c r="B5" s="1" t="s">
        <v>51</v>
      </c>
      <c r="C5" s="58">
        <v>226</v>
      </c>
      <c r="D5" s="40">
        <v>137.97999999999999</v>
      </c>
      <c r="E5" s="58">
        <f t="shared" si="0"/>
        <v>363.98</v>
      </c>
      <c r="G5" s="34"/>
    </row>
    <row r="6" spans="1:7" ht="15.75" thickBot="1" x14ac:dyDescent="0.3">
      <c r="A6" s="1">
        <v>4</v>
      </c>
      <c r="B6" s="1" t="s">
        <v>15</v>
      </c>
      <c r="C6" s="58">
        <v>166.88</v>
      </c>
      <c r="D6" s="40">
        <v>137.97999999999999</v>
      </c>
      <c r="E6" s="58">
        <f t="shared" si="0"/>
        <v>304.86</v>
      </c>
      <c r="G6" s="34"/>
    </row>
    <row r="7" spans="1:7" ht="57" customHeight="1" thickBot="1" x14ac:dyDescent="0.3">
      <c r="A7" s="1">
        <v>5</v>
      </c>
      <c r="B7" s="1" t="s">
        <v>17</v>
      </c>
      <c r="C7" s="58">
        <v>121.01</v>
      </c>
      <c r="D7" s="40">
        <v>69</v>
      </c>
      <c r="E7" s="58">
        <f t="shared" si="0"/>
        <v>190.01</v>
      </c>
      <c r="G7" s="34"/>
    </row>
    <row r="8" spans="1:7" s="41" customFormat="1" ht="15.75" thickBot="1" x14ac:dyDescent="0.3">
      <c r="A8" s="1">
        <v>6</v>
      </c>
      <c r="B8" s="1" t="s">
        <v>50</v>
      </c>
      <c r="C8" s="58">
        <v>162.81</v>
      </c>
      <c r="D8" s="40">
        <v>137.97999999999999</v>
      </c>
      <c r="E8" s="58">
        <f t="shared" si="0"/>
        <v>300.78999999999996</v>
      </c>
      <c r="G8" s="34"/>
    </row>
    <row r="9" spans="1:7" s="41" customFormat="1" ht="15.75" thickBot="1" x14ac:dyDescent="0.3">
      <c r="A9" s="39">
        <v>7</v>
      </c>
      <c r="B9" s="39" t="s">
        <v>20</v>
      </c>
      <c r="C9" s="58">
        <v>150.03</v>
      </c>
      <c r="D9" s="40">
        <v>69</v>
      </c>
      <c r="E9" s="58">
        <f t="shared" si="0"/>
        <v>219.03</v>
      </c>
      <c r="G9" s="34"/>
    </row>
    <row r="10" spans="1:7" s="41" customFormat="1" ht="47.25" customHeight="1" thickBot="1" x14ac:dyDescent="0.3">
      <c r="A10" s="13">
        <v>8</v>
      </c>
      <c r="B10" s="13" t="s">
        <v>33</v>
      </c>
      <c r="C10" s="58">
        <v>109.31</v>
      </c>
      <c r="D10" s="40">
        <v>69</v>
      </c>
      <c r="E10" s="58">
        <f t="shared" si="0"/>
        <v>178.31</v>
      </c>
      <c r="G10" s="34"/>
    </row>
    <row r="11" spans="1:7" ht="15.75" thickBot="1" x14ac:dyDescent="0.3">
      <c r="A11" s="39">
        <v>9</v>
      </c>
      <c r="B11" s="39" t="s">
        <v>28</v>
      </c>
      <c r="C11" s="58">
        <v>139.66999999999999</v>
      </c>
      <c r="D11" s="40">
        <v>137.97999999999999</v>
      </c>
      <c r="E11" s="58">
        <f t="shared" si="0"/>
        <v>277.64999999999998</v>
      </c>
      <c r="G11" s="34"/>
    </row>
    <row r="12" spans="1:7" ht="15.75" thickBot="1" x14ac:dyDescent="0.3">
      <c r="A12" s="13">
        <v>10</v>
      </c>
      <c r="B12" s="13" t="s">
        <v>27</v>
      </c>
      <c r="C12" s="58">
        <v>58.1</v>
      </c>
      <c r="D12" s="40">
        <v>69</v>
      </c>
      <c r="E12" s="58">
        <f t="shared" si="0"/>
        <v>127.1</v>
      </c>
      <c r="G12" s="34"/>
    </row>
    <row r="13" spans="1:7" x14ac:dyDescent="0.25">
      <c r="G13" s="34"/>
    </row>
  </sheetData>
  <mergeCells count="2">
    <mergeCell ref="A1:A2"/>
    <mergeCell ref="B1:B2"/>
  </mergeCells>
  <pageMargins left="0.25" right="0.25" top="0.75" bottom="0.75" header="0.3" footer="0.3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workbookViewId="0">
      <selection activeCell="F6" sqref="F6:I9"/>
    </sheetView>
  </sheetViews>
  <sheetFormatPr defaultColWidth="8.85546875" defaultRowHeight="15.75" x14ac:dyDescent="0.25"/>
  <cols>
    <col min="1" max="1" width="4.42578125" style="2" customWidth="1"/>
    <col min="2" max="2" width="22.140625" style="2" customWidth="1"/>
    <col min="3" max="3" width="2.5703125" style="35" customWidth="1"/>
    <col min="4" max="4" width="48.7109375" style="2" customWidth="1"/>
    <col min="5" max="5" width="14.7109375" style="2" customWidth="1"/>
    <col min="6" max="6" width="13.7109375" style="50" customWidth="1"/>
    <col min="7" max="7" width="13.140625" style="2" customWidth="1"/>
    <col min="8" max="8" width="12.7109375" style="2" customWidth="1"/>
    <col min="9" max="9" width="9.140625" style="53" customWidth="1"/>
    <col min="10" max="16384" width="8.85546875" style="2"/>
  </cols>
  <sheetData>
    <row r="1" spans="1:9" ht="58.15" customHeight="1" thickBot="1" x14ac:dyDescent="0.3">
      <c r="A1" s="97" t="s">
        <v>0</v>
      </c>
      <c r="B1" s="97" t="s">
        <v>1</v>
      </c>
      <c r="C1" s="99" t="s">
        <v>2</v>
      </c>
      <c r="D1" s="100"/>
      <c r="E1" s="37" t="s">
        <v>3</v>
      </c>
      <c r="F1" s="43" t="s">
        <v>65</v>
      </c>
      <c r="G1" s="43" t="s">
        <v>30</v>
      </c>
      <c r="H1" s="43" t="s">
        <v>31</v>
      </c>
      <c r="I1" s="43" t="s">
        <v>32</v>
      </c>
    </row>
    <row r="2" spans="1:9" ht="18" customHeight="1" thickBot="1" x14ac:dyDescent="0.3">
      <c r="A2" s="106"/>
      <c r="B2" s="106"/>
      <c r="C2" s="101" t="s">
        <v>5</v>
      </c>
      <c r="D2" s="102"/>
      <c r="E2" s="1" t="s">
        <v>6</v>
      </c>
      <c r="F2" s="44" t="s">
        <v>29</v>
      </c>
      <c r="G2" s="44" t="s">
        <v>29</v>
      </c>
      <c r="H2" s="44" t="s">
        <v>29</v>
      </c>
      <c r="I2" s="51" t="s">
        <v>29</v>
      </c>
    </row>
    <row r="3" spans="1:9" ht="18" customHeight="1" thickBot="1" x14ac:dyDescent="0.3">
      <c r="A3" s="75">
        <v>1</v>
      </c>
      <c r="B3" s="75" t="s">
        <v>43</v>
      </c>
      <c r="C3" s="39" t="s">
        <v>4</v>
      </c>
      <c r="D3" s="70" t="s">
        <v>9</v>
      </c>
      <c r="E3" s="5">
        <v>18</v>
      </c>
      <c r="F3" s="6">
        <v>74.27</v>
      </c>
      <c r="G3" s="7">
        <f>F3/E3</f>
        <v>4.1261111111111113</v>
      </c>
      <c r="H3" s="7">
        <f>G3*12</f>
        <v>49.513333333333335</v>
      </c>
      <c r="I3" s="57">
        <f>SUM(H3)</f>
        <v>49.513333333333335</v>
      </c>
    </row>
    <row r="4" spans="1:9" ht="18" customHeight="1" thickBot="1" x14ac:dyDescent="0.3">
      <c r="A4" s="76"/>
      <c r="B4" s="76"/>
      <c r="C4" s="39" t="s">
        <v>66</v>
      </c>
      <c r="D4" s="32" t="s">
        <v>72</v>
      </c>
      <c r="E4" s="72" t="s">
        <v>70</v>
      </c>
      <c r="F4" s="80" t="s">
        <v>71</v>
      </c>
      <c r="G4" s="81"/>
      <c r="H4" s="81"/>
      <c r="I4" s="82"/>
    </row>
    <row r="5" spans="1:9" ht="18" customHeight="1" x14ac:dyDescent="0.25">
      <c r="A5" s="74">
        <v>2</v>
      </c>
      <c r="B5" s="74" t="s">
        <v>34</v>
      </c>
      <c r="C5" s="3" t="s">
        <v>4</v>
      </c>
      <c r="D5" s="70" t="s">
        <v>48</v>
      </c>
      <c r="E5" s="3">
        <v>12</v>
      </c>
      <c r="F5" s="71">
        <v>74.27</v>
      </c>
      <c r="G5" s="7">
        <f>F5/E5</f>
        <v>6.189166666666666</v>
      </c>
      <c r="H5" s="7">
        <f>G5*12</f>
        <v>74.27</v>
      </c>
      <c r="I5" s="57">
        <f>(SUM(H5))</f>
        <v>74.27</v>
      </c>
    </row>
    <row r="6" spans="1:9" ht="18" customHeight="1" x14ac:dyDescent="0.25">
      <c r="A6" s="75"/>
      <c r="B6" s="75"/>
      <c r="C6" s="8" t="s">
        <v>66</v>
      </c>
      <c r="D6" s="18" t="s">
        <v>76</v>
      </c>
      <c r="E6" s="10" t="s">
        <v>70</v>
      </c>
      <c r="F6" s="103" t="s">
        <v>71</v>
      </c>
      <c r="G6" s="104"/>
      <c r="H6" s="104"/>
      <c r="I6" s="105"/>
    </row>
    <row r="7" spans="1:9" ht="18" customHeight="1" x14ac:dyDescent="0.25">
      <c r="A7" s="75"/>
      <c r="B7" s="75"/>
      <c r="C7" s="8" t="s">
        <v>66</v>
      </c>
      <c r="D7" s="18" t="s">
        <v>72</v>
      </c>
      <c r="E7" s="10" t="s">
        <v>70</v>
      </c>
      <c r="F7" s="103"/>
      <c r="G7" s="104"/>
      <c r="H7" s="104"/>
      <c r="I7" s="105"/>
    </row>
    <row r="8" spans="1:9" ht="18" customHeight="1" x14ac:dyDescent="0.25">
      <c r="A8" s="75"/>
      <c r="B8" s="75"/>
      <c r="C8" s="8" t="s">
        <v>66</v>
      </c>
      <c r="D8" s="18" t="s">
        <v>77</v>
      </c>
      <c r="E8" s="10" t="s">
        <v>70</v>
      </c>
      <c r="F8" s="103"/>
      <c r="G8" s="104"/>
      <c r="H8" s="104"/>
      <c r="I8" s="105"/>
    </row>
    <row r="9" spans="1:9" ht="18" customHeight="1" thickBot="1" x14ac:dyDescent="0.3">
      <c r="A9" s="76"/>
      <c r="B9" s="76"/>
      <c r="C9" s="23" t="s">
        <v>66</v>
      </c>
      <c r="D9" s="24" t="s">
        <v>73</v>
      </c>
      <c r="E9" s="72" t="s">
        <v>70</v>
      </c>
      <c r="F9" s="80"/>
      <c r="G9" s="81"/>
      <c r="H9" s="81"/>
      <c r="I9" s="82"/>
    </row>
    <row r="10" spans="1:9" ht="18" customHeight="1" x14ac:dyDescent="0.25">
      <c r="A10" s="74">
        <v>3</v>
      </c>
      <c r="B10" s="107" t="s">
        <v>35</v>
      </c>
      <c r="C10" s="3" t="s">
        <v>4</v>
      </c>
      <c r="D10" s="4" t="s">
        <v>58</v>
      </c>
      <c r="E10" s="5">
        <v>24</v>
      </c>
      <c r="F10" s="29">
        <v>111.3</v>
      </c>
      <c r="G10" s="30">
        <f>F10/E10</f>
        <v>4.6375000000000002</v>
      </c>
      <c r="H10" s="30">
        <f>G10*12</f>
        <v>55.650000000000006</v>
      </c>
      <c r="I10" s="83">
        <f>SUM(H10:H13)</f>
        <v>162.67500000000001</v>
      </c>
    </row>
    <row r="11" spans="1:9" ht="18" customHeight="1" x14ac:dyDescent="0.25">
      <c r="A11" s="75"/>
      <c r="B11" s="108"/>
      <c r="C11" s="8" t="s">
        <v>4</v>
      </c>
      <c r="D11" s="18" t="s">
        <v>59</v>
      </c>
      <c r="E11" s="10">
        <v>9</v>
      </c>
      <c r="F11" s="11">
        <v>27.15</v>
      </c>
      <c r="G11" s="30">
        <f t="shared" ref="G11:G15" si="0">F11/E11</f>
        <v>3.0166666666666666</v>
      </c>
      <c r="H11" s="30">
        <f t="shared" ref="H11:H15" si="1">G11*12</f>
        <v>36.200000000000003</v>
      </c>
      <c r="I11" s="84"/>
    </row>
    <row r="12" spans="1:9" ht="18" customHeight="1" x14ac:dyDescent="0.25">
      <c r="A12" s="75"/>
      <c r="B12" s="108"/>
      <c r="C12" s="8" t="s">
        <v>4</v>
      </c>
      <c r="D12" s="18" t="s">
        <v>60</v>
      </c>
      <c r="E12" s="10">
        <v>12</v>
      </c>
      <c r="F12" s="11">
        <v>30</v>
      </c>
      <c r="G12" s="30">
        <f t="shared" si="0"/>
        <v>2.5</v>
      </c>
      <c r="H12" s="30">
        <f t="shared" si="1"/>
        <v>30</v>
      </c>
      <c r="I12" s="84"/>
    </row>
    <row r="13" spans="1:9" ht="18" customHeight="1" thickBot="1" x14ac:dyDescent="0.3">
      <c r="A13" s="76"/>
      <c r="B13" s="109"/>
      <c r="C13" s="14" t="s">
        <v>4</v>
      </c>
      <c r="D13" s="15" t="s">
        <v>36</v>
      </c>
      <c r="E13" s="14">
        <v>24</v>
      </c>
      <c r="F13" s="16">
        <v>81.650000000000006</v>
      </c>
      <c r="G13" s="26">
        <f t="shared" si="0"/>
        <v>3.4020833333333336</v>
      </c>
      <c r="H13" s="33">
        <f t="shared" si="1"/>
        <v>40.825000000000003</v>
      </c>
      <c r="I13" s="85"/>
    </row>
    <row r="14" spans="1:9" ht="18" customHeight="1" x14ac:dyDescent="0.25">
      <c r="A14" s="74">
        <v>4</v>
      </c>
      <c r="B14" s="74" t="s">
        <v>37</v>
      </c>
      <c r="C14" s="3" t="s">
        <v>4</v>
      </c>
      <c r="D14" s="4" t="s">
        <v>63</v>
      </c>
      <c r="E14" s="5">
        <v>36</v>
      </c>
      <c r="F14" s="6">
        <v>40.89</v>
      </c>
      <c r="G14" s="30">
        <f>F14/E14</f>
        <v>1.1358333333333333</v>
      </c>
      <c r="H14" s="30">
        <f>G14*12</f>
        <v>13.629999999999999</v>
      </c>
      <c r="I14" s="83">
        <f>H14+H15</f>
        <v>61.019999999999996</v>
      </c>
    </row>
    <row r="15" spans="1:9" ht="18" customHeight="1" thickBot="1" x14ac:dyDescent="0.3">
      <c r="A15" s="76"/>
      <c r="B15" s="76"/>
      <c r="C15" s="14" t="s">
        <v>4</v>
      </c>
      <c r="D15" s="15" t="s">
        <v>10</v>
      </c>
      <c r="E15" s="14">
        <v>24</v>
      </c>
      <c r="F15" s="25">
        <v>94.78</v>
      </c>
      <c r="G15" s="26">
        <f t="shared" si="0"/>
        <v>3.9491666666666667</v>
      </c>
      <c r="H15" s="33">
        <f t="shared" si="1"/>
        <v>47.39</v>
      </c>
      <c r="I15" s="85"/>
    </row>
    <row r="16" spans="1:9" ht="24.95" customHeight="1" thickBot="1" x14ac:dyDescent="0.3">
      <c r="A16" s="74">
        <v>5</v>
      </c>
      <c r="B16" s="74" t="s">
        <v>38</v>
      </c>
      <c r="C16" s="39" t="s">
        <v>4</v>
      </c>
      <c r="D16" s="70" t="s">
        <v>9</v>
      </c>
      <c r="E16" s="5">
        <v>24</v>
      </c>
      <c r="F16" s="6">
        <v>74.27</v>
      </c>
      <c r="G16" s="7">
        <f>F16/E16</f>
        <v>3.094583333333333</v>
      </c>
      <c r="H16" s="7">
        <f>G16*12</f>
        <v>37.134999999999998</v>
      </c>
      <c r="I16" s="57">
        <f>SUM(H16)</f>
        <v>37.134999999999998</v>
      </c>
    </row>
    <row r="17" spans="1:9" ht="24.95" customHeight="1" thickBot="1" x14ac:dyDescent="0.3">
      <c r="A17" s="75"/>
      <c r="B17" s="75"/>
      <c r="C17" s="14" t="s">
        <v>66</v>
      </c>
      <c r="D17" s="66" t="s">
        <v>73</v>
      </c>
      <c r="E17" s="10" t="s">
        <v>70</v>
      </c>
      <c r="F17" s="103" t="s">
        <v>71</v>
      </c>
      <c r="G17" s="104"/>
      <c r="H17" s="104"/>
      <c r="I17" s="105"/>
    </row>
    <row r="18" spans="1:9" ht="24.95" customHeight="1" thickBot="1" x14ac:dyDescent="0.3">
      <c r="A18" s="76"/>
      <c r="B18" s="76"/>
      <c r="C18" s="14" t="s">
        <v>66</v>
      </c>
      <c r="D18" s="32" t="s">
        <v>72</v>
      </c>
      <c r="E18" s="72" t="s">
        <v>70</v>
      </c>
      <c r="F18" s="80"/>
      <c r="G18" s="81"/>
      <c r="H18" s="81"/>
      <c r="I18" s="82"/>
    </row>
    <row r="19" spans="1:9" ht="18" customHeight="1" thickBot="1" x14ac:dyDescent="0.3">
      <c r="A19" s="13">
        <v>6</v>
      </c>
      <c r="B19" s="14" t="s">
        <v>39</v>
      </c>
      <c r="C19" s="14" t="s">
        <v>4</v>
      </c>
      <c r="D19" s="15" t="s">
        <v>9</v>
      </c>
      <c r="E19" s="14">
        <v>24</v>
      </c>
      <c r="F19" s="45">
        <v>74.27</v>
      </c>
      <c r="G19" s="17">
        <f>F19/E19</f>
        <v>3.094583333333333</v>
      </c>
      <c r="H19" s="17">
        <f>G19*12</f>
        <v>37.134999999999998</v>
      </c>
      <c r="I19" s="57">
        <f>SUM(H19)</f>
        <v>37.134999999999998</v>
      </c>
    </row>
    <row r="20" spans="1:9" ht="18" customHeight="1" thickBot="1" x14ac:dyDescent="0.3">
      <c r="A20" s="74">
        <v>7</v>
      </c>
      <c r="B20" s="74" t="s">
        <v>40</v>
      </c>
      <c r="C20" s="3" t="s">
        <v>4</v>
      </c>
      <c r="D20" s="4" t="s">
        <v>9</v>
      </c>
      <c r="E20" s="5">
        <v>24</v>
      </c>
      <c r="F20" s="45">
        <v>74.27</v>
      </c>
      <c r="G20" s="47">
        <f t="shared" ref="G20:G25" si="2">F20/E20</f>
        <v>3.094583333333333</v>
      </c>
      <c r="H20" s="7">
        <f t="shared" ref="H20:H24" si="3">G20*12</f>
        <v>37.134999999999998</v>
      </c>
      <c r="I20" s="83">
        <f>H20+H21</f>
        <v>84.525000000000006</v>
      </c>
    </row>
    <row r="21" spans="1:9" ht="18" customHeight="1" thickBot="1" x14ac:dyDescent="0.3">
      <c r="A21" s="76"/>
      <c r="B21" s="76"/>
      <c r="C21" s="14" t="s">
        <v>4</v>
      </c>
      <c r="D21" s="15" t="s">
        <v>10</v>
      </c>
      <c r="E21" s="14">
        <v>24</v>
      </c>
      <c r="F21" s="16">
        <v>94.78</v>
      </c>
      <c r="G21" s="17">
        <f t="shared" si="2"/>
        <v>3.9491666666666667</v>
      </c>
      <c r="H21" s="17">
        <f t="shared" si="3"/>
        <v>47.39</v>
      </c>
      <c r="I21" s="85"/>
    </row>
    <row r="22" spans="1:9" ht="18" customHeight="1" x14ac:dyDescent="0.25">
      <c r="A22" s="74">
        <v>8</v>
      </c>
      <c r="B22" s="74" t="s">
        <v>41</v>
      </c>
      <c r="C22" s="3" t="s">
        <v>4</v>
      </c>
      <c r="D22" s="4" t="s">
        <v>62</v>
      </c>
      <c r="E22" s="5">
        <v>24</v>
      </c>
      <c r="F22" s="6">
        <v>67.430000000000007</v>
      </c>
      <c r="G22" s="47">
        <f t="shared" si="2"/>
        <v>2.8095833333333338</v>
      </c>
      <c r="H22" s="7">
        <f t="shared" si="3"/>
        <v>33.715000000000003</v>
      </c>
      <c r="I22" s="83">
        <f>H22+H23+H24</f>
        <v>106.81</v>
      </c>
    </row>
    <row r="23" spans="1:9" ht="18" customHeight="1" x14ac:dyDescent="0.25">
      <c r="A23" s="75"/>
      <c r="B23" s="75"/>
      <c r="C23" s="8" t="s">
        <v>4</v>
      </c>
      <c r="D23" s="18" t="s">
        <v>52</v>
      </c>
      <c r="E23" s="10">
        <v>24</v>
      </c>
      <c r="F23" s="11">
        <v>132.27000000000001</v>
      </c>
      <c r="G23" s="48">
        <f t="shared" si="2"/>
        <v>5.5112500000000004</v>
      </c>
      <c r="H23" s="12">
        <f t="shared" si="3"/>
        <v>66.135000000000005</v>
      </c>
      <c r="I23" s="84"/>
    </row>
    <row r="24" spans="1:9" ht="18" customHeight="1" thickBot="1" x14ac:dyDescent="0.3">
      <c r="A24" s="76"/>
      <c r="B24" s="76"/>
      <c r="C24" s="14" t="s">
        <v>4</v>
      </c>
      <c r="D24" s="15" t="s">
        <v>11</v>
      </c>
      <c r="E24" s="14">
        <v>24</v>
      </c>
      <c r="F24" s="25">
        <v>13.92</v>
      </c>
      <c r="G24" s="17">
        <f t="shared" si="2"/>
        <v>0.57999999999999996</v>
      </c>
      <c r="H24" s="17">
        <f t="shared" si="3"/>
        <v>6.9599999999999991</v>
      </c>
      <c r="I24" s="85"/>
    </row>
    <row r="25" spans="1:9" ht="43.9" customHeight="1" thickBot="1" x14ac:dyDescent="0.3">
      <c r="A25" s="13">
        <v>9</v>
      </c>
      <c r="B25" s="14" t="s">
        <v>42</v>
      </c>
      <c r="C25" s="14" t="s">
        <v>4</v>
      </c>
      <c r="D25" s="15" t="s">
        <v>9</v>
      </c>
      <c r="E25" s="14">
        <v>24</v>
      </c>
      <c r="F25" s="46">
        <v>74.27</v>
      </c>
      <c r="G25" s="17">
        <f t="shared" si="2"/>
        <v>3.094583333333333</v>
      </c>
      <c r="H25" s="17">
        <f>G25*12</f>
        <v>37.134999999999998</v>
      </c>
      <c r="I25" s="56">
        <f>SUM(H25)</f>
        <v>37.134999999999998</v>
      </c>
    </row>
    <row r="26" spans="1:9" x14ac:dyDescent="0.25">
      <c r="F26" s="49"/>
      <c r="G26" s="22"/>
      <c r="H26" s="22"/>
      <c r="I26" s="52"/>
    </row>
    <row r="27" spans="1:9" x14ac:dyDescent="0.25">
      <c r="C27" s="21" t="s">
        <v>4</v>
      </c>
      <c r="D27" s="20" t="s">
        <v>78</v>
      </c>
      <c r="E27" s="20"/>
      <c r="F27" s="20"/>
      <c r="G27" s="20"/>
      <c r="H27" s="20"/>
    </row>
    <row r="28" spans="1:9" x14ac:dyDescent="0.25">
      <c r="C28" s="35" t="s">
        <v>66</v>
      </c>
      <c r="D28" s="68" t="s">
        <v>79</v>
      </c>
      <c r="E28" s="68"/>
      <c r="F28" s="69"/>
      <c r="G28" s="68"/>
      <c r="H28" s="68"/>
    </row>
    <row r="29" spans="1:9" x14ac:dyDescent="0.25">
      <c r="B29" s="73" t="s">
        <v>70</v>
      </c>
      <c r="C29" s="73"/>
      <c r="D29" s="2" t="s">
        <v>80</v>
      </c>
    </row>
  </sheetData>
  <mergeCells count="26">
    <mergeCell ref="I10:I13"/>
    <mergeCell ref="I14:I15"/>
    <mergeCell ref="A20:A21"/>
    <mergeCell ref="B20:B21"/>
    <mergeCell ref="A22:A24"/>
    <mergeCell ref="B22:B24"/>
    <mergeCell ref="A10:A13"/>
    <mergeCell ref="B10:B13"/>
    <mergeCell ref="A14:A15"/>
    <mergeCell ref="B14:B15"/>
    <mergeCell ref="B16:B18"/>
    <mergeCell ref="A16:A18"/>
    <mergeCell ref="F17:I18"/>
    <mergeCell ref="I20:I21"/>
    <mergeCell ref="I22:I24"/>
    <mergeCell ref="B29:C29"/>
    <mergeCell ref="A3:A4"/>
    <mergeCell ref="A5:A9"/>
    <mergeCell ref="B5:B9"/>
    <mergeCell ref="B3:B4"/>
    <mergeCell ref="F4:I4"/>
    <mergeCell ref="F6:I9"/>
    <mergeCell ref="A1:A2"/>
    <mergeCell ref="B1:B2"/>
    <mergeCell ref="C1:D1"/>
    <mergeCell ref="C2:D2"/>
  </mergeCells>
  <pageMargins left="0.25" right="0.25" top="0.75" bottom="0.75" header="0.3" footer="0.3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zoomScale="80" zoomScaleNormal="80" workbookViewId="0">
      <selection activeCell="C5" sqref="C5"/>
    </sheetView>
  </sheetViews>
  <sheetFormatPr defaultColWidth="8.85546875" defaultRowHeight="15" x14ac:dyDescent="0.25"/>
  <cols>
    <col min="1" max="1" width="6.28515625" style="2" customWidth="1"/>
    <col min="2" max="2" width="24.28515625" style="2" customWidth="1"/>
    <col min="3" max="3" width="22.85546875" style="2" customWidth="1"/>
    <col min="4" max="4" width="13.42578125" style="2" customWidth="1"/>
    <col min="5" max="5" width="13.7109375" style="35" customWidth="1"/>
    <col min="6" max="16384" width="8.85546875" style="2"/>
  </cols>
  <sheetData>
    <row r="1" spans="1:9" ht="75.599999999999994" customHeight="1" thickBot="1" x14ac:dyDescent="0.3">
      <c r="A1" s="97" t="s">
        <v>0</v>
      </c>
      <c r="B1" s="97" t="s">
        <v>1</v>
      </c>
      <c r="C1" s="37" t="s">
        <v>45</v>
      </c>
      <c r="D1" s="42" t="s">
        <v>46</v>
      </c>
      <c r="E1" s="39" t="s">
        <v>47</v>
      </c>
    </row>
    <row r="2" spans="1:9" ht="18.75" customHeight="1" thickBot="1" x14ac:dyDescent="0.3">
      <c r="A2" s="98"/>
      <c r="B2" s="98"/>
      <c r="C2" s="1" t="s">
        <v>29</v>
      </c>
      <c r="D2" s="39" t="s">
        <v>29</v>
      </c>
      <c r="E2" s="39" t="s">
        <v>29</v>
      </c>
    </row>
    <row r="3" spans="1:9" ht="28.5" customHeight="1" thickBot="1" x14ac:dyDescent="0.3">
      <c r="A3" s="1">
        <v>1</v>
      </c>
      <c r="B3" s="1" t="s">
        <v>43</v>
      </c>
      <c r="C3" s="59">
        <v>49.51</v>
      </c>
      <c r="D3" s="40">
        <v>69</v>
      </c>
      <c r="E3" s="58">
        <f>C3+D3</f>
        <v>118.50999999999999</v>
      </c>
    </row>
    <row r="4" spans="1:9" ht="15.75" thickBot="1" x14ac:dyDescent="0.3">
      <c r="A4" s="1">
        <v>2</v>
      </c>
      <c r="B4" s="1" t="s">
        <v>34</v>
      </c>
      <c r="C4" s="59">
        <v>74.27</v>
      </c>
      <c r="D4" s="40">
        <v>69</v>
      </c>
      <c r="E4" s="58">
        <f t="shared" ref="E4:E11" si="0">C4+D4</f>
        <v>143.26999999999998</v>
      </c>
    </row>
    <row r="5" spans="1:9" ht="30.75" thickBot="1" x14ac:dyDescent="0.3">
      <c r="A5" s="1">
        <v>3</v>
      </c>
      <c r="B5" s="1" t="s">
        <v>35</v>
      </c>
      <c r="C5" s="59">
        <v>162.68</v>
      </c>
      <c r="D5" s="40">
        <v>137.97999999999999</v>
      </c>
      <c r="E5" s="58">
        <f t="shared" si="0"/>
        <v>300.65999999999997</v>
      </c>
    </row>
    <row r="6" spans="1:9" ht="15.75" thickBot="1" x14ac:dyDescent="0.3">
      <c r="A6" s="1">
        <v>4</v>
      </c>
      <c r="B6" s="1" t="s">
        <v>37</v>
      </c>
      <c r="C6" s="59">
        <v>61.02</v>
      </c>
      <c r="D6" s="40">
        <v>69</v>
      </c>
      <c r="E6" s="58">
        <f t="shared" si="0"/>
        <v>130.02000000000001</v>
      </c>
    </row>
    <row r="7" spans="1:9" ht="60.75" thickBot="1" x14ac:dyDescent="0.3">
      <c r="A7" s="1">
        <v>5</v>
      </c>
      <c r="B7" s="1" t="s">
        <v>38</v>
      </c>
      <c r="C7" s="59">
        <v>37.14</v>
      </c>
      <c r="D7" s="40">
        <v>69</v>
      </c>
      <c r="E7" s="58">
        <f t="shared" si="0"/>
        <v>106.14</v>
      </c>
    </row>
    <row r="8" spans="1:9" ht="15.75" thickBot="1" x14ac:dyDescent="0.3">
      <c r="A8" s="1">
        <v>6</v>
      </c>
      <c r="B8" s="1" t="s">
        <v>39</v>
      </c>
      <c r="C8" s="59">
        <v>37.14</v>
      </c>
      <c r="D8" s="40">
        <v>69</v>
      </c>
      <c r="E8" s="58">
        <f t="shared" si="0"/>
        <v>106.14</v>
      </c>
    </row>
    <row r="9" spans="1:9" ht="27.75" customHeight="1" thickBot="1" x14ac:dyDescent="0.3">
      <c r="A9" s="39">
        <v>7</v>
      </c>
      <c r="B9" s="39" t="s">
        <v>44</v>
      </c>
      <c r="C9" s="60">
        <v>84.53</v>
      </c>
      <c r="D9" s="40">
        <v>69</v>
      </c>
      <c r="E9" s="58">
        <f t="shared" si="0"/>
        <v>153.53</v>
      </c>
    </row>
    <row r="10" spans="1:9" ht="45.75" thickBot="1" x14ac:dyDescent="0.3">
      <c r="A10" s="13">
        <v>8</v>
      </c>
      <c r="B10" s="13" t="s">
        <v>41</v>
      </c>
      <c r="C10" s="61">
        <v>106.81</v>
      </c>
      <c r="D10" s="40">
        <v>69</v>
      </c>
      <c r="E10" s="58">
        <f t="shared" si="0"/>
        <v>175.81</v>
      </c>
      <c r="I10" s="54"/>
    </row>
    <row r="11" spans="1:9" ht="26.25" thickBot="1" x14ac:dyDescent="0.3">
      <c r="A11" s="39">
        <v>9</v>
      </c>
      <c r="B11" s="62" t="s">
        <v>42</v>
      </c>
      <c r="C11" s="60">
        <v>37.14</v>
      </c>
      <c r="D11" s="40">
        <v>69</v>
      </c>
      <c r="E11" s="58">
        <f t="shared" si="0"/>
        <v>106.14</v>
      </c>
    </row>
    <row r="12" spans="1:9" x14ac:dyDescent="0.25">
      <c r="D12" s="21"/>
      <c r="E12" s="55"/>
    </row>
  </sheetData>
  <mergeCells count="2">
    <mergeCell ref="A1:A2"/>
    <mergeCell ref="B1:B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AO</vt:lpstr>
      <vt:lpstr>AO + ekw</vt:lpstr>
      <vt:lpstr>N</vt:lpstr>
      <vt:lpstr>N + ekw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bhp bfo</dc:creator>
  <cp:lastModifiedBy>Lenovo</cp:lastModifiedBy>
  <cp:lastPrinted>2024-04-04T09:20:28Z</cp:lastPrinted>
  <dcterms:created xsi:type="dcterms:W3CDTF">2020-09-18T12:25:59Z</dcterms:created>
  <dcterms:modified xsi:type="dcterms:W3CDTF">2024-05-27T07:50:55Z</dcterms:modified>
</cp:coreProperties>
</file>